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\Desktop\SYNC DATA\KS MAS PaK\valná hromada\VH_KS_2018-11-6\"/>
    </mc:Choice>
  </mc:AlternateContent>
  <bookViews>
    <workbookView xWindow="240" yWindow="135" windowWidth="20115" windowHeight="7245"/>
  </bookViews>
  <sheets>
    <sheet name="Návrh 2019" sheetId="7" r:id="rId1"/>
    <sheet name="Plnění 2018" sheetId="6" r:id="rId2"/>
  </sheets>
  <calcPr calcId="152511"/>
</workbook>
</file>

<file path=xl/calcChain.xml><?xml version="1.0" encoding="utf-8"?>
<calcChain xmlns="http://schemas.openxmlformats.org/spreadsheetml/2006/main">
  <c r="B19" i="7" l="1"/>
  <c r="B4" i="7"/>
  <c r="C30" i="6" l="1"/>
  <c r="B21" i="7" l="1"/>
  <c r="C9" i="6" l="1"/>
  <c r="B23" i="7" l="1"/>
  <c r="D26" i="6"/>
  <c r="D25" i="6"/>
  <c r="D24" i="6"/>
  <c r="D23" i="6"/>
  <c r="D20" i="6"/>
  <c r="D18" i="6"/>
  <c r="D17" i="6"/>
  <c r="D16" i="6"/>
  <c r="D10" i="6"/>
  <c r="B6" i="7" l="1"/>
  <c r="D30" i="6"/>
  <c r="C28" i="6"/>
  <c r="C8" i="6"/>
  <c r="C6" i="6" s="1"/>
  <c r="B36" i="6"/>
  <c r="D36" i="6" s="1"/>
  <c r="B32" i="6"/>
  <c r="B22" i="6"/>
  <c r="D22" i="6" s="1"/>
  <c r="B15" i="6"/>
  <c r="D15" i="6" s="1"/>
  <c r="B14" i="6"/>
  <c r="D14" i="6" s="1"/>
  <c r="B13" i="6"/>
  <c r="D13" i="6" s="1"/>
  <c r="B12" i="6"/>
  <c r="D12" i="6" s="1"/>
  <c r="B11" i="6"/>
  <c r="D11" i="6" s="1"/>
  <c r="B9" i="6"/>
  <c r="C38" i="6" l="1"/>
  <c r="B28" i="6"/>
  <c r="D28" i="6" s="1"/>
  <c r="D32" i="6"/>
  <c r="B8" i="6"/>
  <c r="B6" i="6" s="1"/>
  <c r="D6" i="6" s="1"/>
  <c r="D9" i="6"/>
  <c r="B34" i="6"/>
  <c r="D34" i="6" s="1"/>
  <c r="B25" i="7"/>
  <c r="D8" i="6" l="1"/>
  <c r="B38" i="6"/>
  <c r="D38" i="6" s="1"/>
</calcChain>
</file>

<file path=xl/sharedStrings.xml><?xml version="1.0" encoding="utf-8"?>
<sst xmlns="http://schemas.openxmlformats.org/spreadsheetml/2006/main" count="69" uniqueCount="54">
  <si>
    <t>Cesty na TPZPK</t>
  </si>
  <si>
    <t>Cesty na ETIK</t>
  </si>
  <si>
    <t>Cesty na RSK</t>
  </si>
  <si>
    <t>Cesty na NSK</t>
  </si>
  <si>
    <t>Účetní</t>
  </si>
  <si>
    <t>Výdaje celkem</t>
  </si>
  <si>
    <t>Příjmy celkem</t>
  </si>
  <si>
    <t>Členské příspěvky</t>
  </si>
  <si>
    <t>Hospodářský výsledek</t>
  </si>
  <si>
    <t>Cesty na ITI</t>
  </si>
  <si>
    <t>Cesty na PS LEADER</t>
  </si>
  <si>
    <t>Cesty na PS Vzdělávání</t>
  </si>
  <si>
    <t>Cesty na PS Mezinárodní spolupráce</t>
  </si>
  <si>
    <t>Rozdíl</t>
  </si>
  <si>
    <t>Cestovné</t>
  </si>
  <si>
    <t>Cesty na Kontrolní komisi NS MAS a POV</t>
  </si>
  <si>
    <t>Cesty na Výbor NS MAS</t>
  </si>
  <si>
    <t>Ivana Vanická, Martin Písař</t>
  </si>
  <si>
    <t>Eva Feyfarová</t>
  </si>
  <si>
    <t>Jana Košťálová</t>
  </si>
  <si>
    <t>Projekt CSV</t>
  </si>
  <si>
    <t>workshopy</t>
  </si>
  <si>
    <t>Projekt Gruzie</t>
  </si>
  <si>
    <t>nastaveno dle částek z roku 2017, 
cestovní náhrady budou hrazeny formou refundací na konci roku</t>
  </si>
  <si>
    <t xml:space="preserve">4 workshopy po 30 tis. Kč - 2/2018, 5/2018, 9/2018, 11/2018 </t>
  </si>
  <si>
    <t>stolní kalendář</t>
  </si>
  <si>
    <t>náklad 1.300ks (13 MASx100ks), propagace MAS a zrealizovaných projektů z PRV</t>
  </si>
  <si>
    <t>13 MAS x 1.000,- Kč/rok</t>
  </si>
  <si>
    <t>Návrh rozpočtu KS MAS PK na rok 2019</t>
  </si>
  <si>
    <t>Předpokládaný zůstatek z roku 2018</t>
  </si>
  <si>
    <t>Cesty Kovářová</t>
  </si>
  <si>
    <t>Cesty Martinů</t>
  </si>
  <si>
    <t>Cesty Vomáčka</t>
  </si>
  <si>
    <t>cesty ETIK</t>
  </si>
  <si>
    <t>cesty Kontrolní komise NS MAS, POV PK</t>
  </si>
  <si>
    <t>Cesty Šejnohová</t>
  </si>
  <si>
    <t>cesty Výbor NS MAS, RSK, NSK, ITI</t>
  </si>
  <si>
    <t>cesty Výbor NS MAS, TPZPK</t>
  </si>
  <si>
    <t>nastaveno dle částek z roku 2017 a 2018
cestovní náhrady budou hrazeny formou refundací na konci roku</t>
  </si>
  <si>
    <t>Plnění rozpočtu KS MAS PK v roce 2018</t>
  </si>
  <si>
    <t>Návrh</t>
  </si>
  <si>
    <t>Plnění</t>
  </si>
  <si>
    <t>P. Martinů - 1  cesta
P. Vomáčka - ??</t>
  </si>
  <si>
    <t>M. Šejnohová - ??</t>
  </si>
  <si>
    <t>E. Feyfarová - ??</t>
  </si>
  <si>
    <t>I. Vanická, M. Písař - ??</t>
  </si>
  <si>
    <t>J. Košťálová - ??</t>
  </si>
  <si>
    <t>žádost nebyla schválena</t>
  </si>
  <si>
    <t>V případě ponechání členských příspěvků, navrhuji zorganizovat nějakou společnou akci - např. evaluace SCLLD, školení</t>
  </si>
  <si>
    <t>Společný projekt KS MAS PK</t>
  </si>
  <si>
    <t>M. Kovářová neuplatňuje - dostala DPP z NS MAS</t>
  </si>
  <si>
    <t>P. Martinů - 7x cesta
M. Kovářová neuplatňuje - dostala DPP z NS MAS</t>
  </si>
  <si>
    <t>P. Vomáčka - 3x cesta</t>
  </si>
  <si>
    <t>Zůstatek z roku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</si>
</sst>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 tint="0.149998474074526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0" fillId="0" borderId="1" xfId="1" applyFont="1" applyBorder="1"/>
    <xf numFmtId="0" fontId="0" fillId="0" borderId="0" xfId="0" applyBorder="1"/>
    <xf numFmtId="0" fontId="2" fillId="2" borderId="1" xfId="0" applyFont="1" applyFill="1" applyBorder="1"/>
    <xf numFmtId="0" fontId="4" fillId="4" borderId="1" xfId="0" applyFont="1" applyFill="1" applyBorder="1"/>
    <xf numFmtId="44" fontId="4" fillId="4" borderId="1" xfId="1" applyFont="1" applyFill="1" applyBorder="1"/>
    <xf numFmtId="0" fontId="4" fillId="3" borderId="1" xfId="0" applyFont="1" applyFill="1" applyBorder="1"/>
    <xf numFmtId="44" fontId="4" fillId="3" borderId="1" xfId="1" applyFont="1" applyFill="1" applyBorder="1"/>
    <xf numFmtId="0" fontId="2" fillId="5" borderId="1" xfId="0" applyFont="1" applyFill="1" applyBorder="1"/>
    <xf numFmtId="44" fontId="2" fillId="2" borderId="1" xfId="0" applyNumberFormat="1" applyFont="1" applyFill="1" applyBorder="1"/>
    <xf numFmtId="0" fontId="2" fillId="6" borderId="1" xfId="0" applyFont="1" applyFill="1" applyBorder="1"/>
    <xf numFmtId="44" fontId="2" fillId="5" borderId="1" xfId="0" applyNumberFormat="1" applyFont="1" applyFill="1" applyBorder="1"/>
    <xf numFmtId="44" fontId="2" fillId="6" borderId="1" xfId="0" applyNumberFormat="1" applyFont="1" applyFill="1" applyBorder="1"/>
    <xf numFmtId="0" fontId="0" fillId="0" borderId="0" xfId="0" applyFont="1" applyAlignment="1">
      <alignment wrapText="1"/>
    </xf>
    <xf numFmtId="0" fontId="5" fillId="0" borderId="0" xfId="0" applyFont="1"/>
    <xf numFmtId="44" fontId="7" fillId="3" borderId="1" xfId="1" applyFont="1" applyFill="1" applyBorder="1"/>
    <xf numFmtId="44" fontId="7" fillId="4" borderId="1" xfId="1" applyFont="1" applyFill="1" applyBorder="1"/>
    <xf numFmtId="0" fontId="8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9" fillId="4" borderId="1" xfId="1" applyFont="1" applyFill="1" applyBorder="1" applyAlignment="1">
      <alignment horizontal="center"/>
    </xf>
    <xf numFmtId="44" fontId="5" fillId="0" borderId="1" xfId="1" applyFont="1" applyBorder="1"/>
    <xf numFmtId="0" fontId="5" fillId="4" borderId="1" xfId="0" applyFont="1" applyFill="1" applyBorder="1" applyAlignment="1">
      <alignment wrapText="1"/>
    </xf>
    <xf numFmtId="44" fontId="11" fillId="3" borderId="1" xfId="1" applyFont="1" applyFill="1" applyBorder="1"/>
    <xf numFmtId="44" fontId="11" fillId="4" borderId="1" xfId="1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2" fillId="0" borderId="0" xfId="0" applyFont="1"/>
    <xf numFmtId="44" fontId="12" fillId="0" borderId="1" xfId="1" applyFont="1" applyFill="1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/>
    <xf numFmtId="0" fontId="4" fillId="4" borderId="1" xfId="0" applyFont="1" applyFill="1" applyBorder="1" applyAlignment="1">
      <alignment wrapText="1"/>
    </xf>
    <xf numFmtId="44" fontId="6" fillId="0" borderId="1" xfId="1" applyFont="1" applyFill="1" applyBorder="1"/>
    <xf numFmtId="0" fontId="10" fillId="4" borderId="1" xfId="0" applyFont="1" applyFill="1" applyBorder="1" applyAlignment="1">
      <alignment wrapText="1"/>
    </xf>
    <xf numFmtId="44" fontId="10" fillId="0" borderId="1" xfId="1" applyFont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tabSelected="1" zoomScaleNormal="100" workbookViewId="0">
      <selection activeCell="A20" sqref="A20:C20"/>
    </sheetView>
  </sheetViews>
  <sheetFormatPr defaultRowHeight="15" x14ac:dyDescent="0.25"/>
  <cols>
    <col min="1" max="1" width="37.85546875" customWidth="1"/>
    <col min="2" max="2" width="23.7109375" customWidth="1"/>
    <col min="3" max="3" width="74.7109375" style="14" customWidth="1"/>
    <col min="4" max="4" width="34.28515625" customWidth="1"/>
    <col min="5" max="5" width="41.85546875" customWidth="1"/>
  </cols>
  <sheetData>
    <row r="2" spans="1:5" ht="21" x14ac:dyDescent="0.35">
      <c r="A2" s="18" t="s">
        <v>28</v>
      </c>
      <c r="B2" s="1"/>
    </row>
    <row r="3" spans="1:5" ht="18.75" x14ac:dyDescent="0.3">
      <c r="A3" s="1"/>
      <c r="B3" s="1"/>
    </row>
    <row r="4" spans="1:5" ht="25.5" customHeight="1" x14ac:dyDescent="0.25">
      <c r="A4" s="4" t="s">
        <v>5</v>
      </c>
      <c r="B4" s="10">
        <f>B6+B15+B17</f>
        <v>50000</v>
      </c>
      <c r="C4" s="22"/>
      <c r="D4" s="3"/>
      <c r="E4" s="3"/>
    </row>
    <row r="5" spans="1:5" ht="9.9499999999999993" customHeight="1" x14ac:dyDescent="0.25">
      <c r="A5" s="52"/>
      <c r="B5" s="52"/>
      <c r="C5" s="52"/>
      <c r="D5" s="3"/>
      <c r="E5" s="3"/>
    </row>
    <row r="6" spans="1:5" ht="30" customHeight="1" x14ac:dyDescent="0.25">
      <c r="A6" s="7" t="s">
        <v>14</v>
      </c>
      <c r="B6" s="8">
        <f>SUM(B7:B13)</f>
        <v>20000</v>
      </c>
      <c r="C6" s="23" t="s">
        <v>38</v>
      </c>
      <c r="D6" s="3"/>
      <c r="E6" s="3"/>
    </row>
    <row r="7" spans="1:5" ht="15" customHeight="1" x14ac:dyDescent="0.25">
      <c r="A7" s="19" t="s">
        <v>30</v>
      </c>
      <c r="B7" s="2">
        <v>9000</v>
      </c>
      <c r="C7" s="24" t="s">
        <v>36</v>
      </c>
      <c r="D7" s="3"/>
      <c r="E7" s="3"/>
    </row>
    <row r="8" spans="1:5" ht="15" customHeight="1" x14ac:dyDescent="0.25">
      <c r="A8" s="19" t="s">
        <v>31</v>
      </c>
      <c r="B8" s="2">
        <v>9000</v>
      </c>
      <c r="C8" s="24" t="s">
        <v>37</v>
      </c>
      <c r="D8" s="3"/>
      <c r="E8" s="3"/>
    </row>
    <row r="9" spans="1:5" ht="15" customHeight="1" x14ac:dyDescent="0.25">
      <c r="A9" s="19" t="s">
        <v>32</v>
      </c>
      <c r="B9" s="2">
        <v>1000</v>
      </c>
      <c r="C9" s="24" t="s">
        <v>33</v>
      </c>
      <c r="D9" s="3"/>
      <c r="E9" s="3"/>
    </row>
    <row r="10" spans="1:5" ht="15" customHeight="1" x14ac:dyDescent="0.25">
      <c r="A10" s="19" t="s">
        <v>35</v>
      </c>
      <c r="B10" s="2">
        <v>1000</v>
      </c>
      <c r="C10" s="24" t="s">
        <v>34</v>
      </c>
      <c r="D10" s="3"/>
      <c r="E10" s="3"/>
    </row>
    <row r="11" spans="1:5" ht="15" customHeight="1" x14ac:dyDescent="0.25">
      <c r="A11" s="25" t="s">
        <v>10</v>
      </c>
      <c r="B11" s="2">
        <v>0</v>
      </c>
      <c r="C11" s="24" t="s">
        <v>17</v>
      </c>
      <c r="D11" s="3"/>
      <c r="E11" s="3"/>
    </row>
    <row r="12" spans="1:5" ht="15" customHeight="1" x14ac:dyDescent="0.25">
      <c r="A12" s="25" t="s">
        <v>11</v>
      </c>
      <c r="B12" s="2">
        <v>0</v>
      </c>
      <c r="C12" s="24" t="s">
        <v>18</v>
      </c>
      <c r="D12" s="3"/>
      <c r="E12" s="3"/>
    </row>
    <row r="13" spans="1:5" ht="15" customHeight="1" x14ac:dyDescent="0.25">
      <c r="A13" s="25" t="s">
        <v>12</v>
      </c>
      <c r="B13" s="2">
        <v>0</v>
      </c>
      <c r="C13" s="24" t="s">
        <v>19</v>
      </c>
      <c r="D13" s="3"/>
      <c r="E13" s="3"/>
    </row>
    <row r="14" spans="1:5" ht="9.9499999999999993" customHeight="1" x14ac:dyDescent="0.25">
      <c r="A14" s="53"/>
      <c r="B14" s="53"/>
      <c r="C14" s="53"/>
      <c r="D14" s="3"/>
      <c r="E14" s="3"/>
    </row>
    <row r="15" spans="1:5" ht="15" customHeight="1" x14ac:dyDescent="0.25">
      <c r="A15" s="7" t="s">
        <v>4</v>
      </c>
      <c r="B15" s="8">
        <v>3000</v>
      </c>
      <c r="C15" s="23"/>
      <c r="D15" s="3"/>
      <c r="E15" s="3"/>
    </row>
    <row r="16" spans="1:5" ht="9.75" customHeight="1" x14ac:dyDescent="0.25">
      <c r="A16" s="55"/>
      <c r="B16" s="56"/>
      <c r="C16" s="57"/>
      <c r="D16" s="3"/>
      <c r="E16" s="3"/>
    </row>
    <row r="17" spans="1:5" ht="34.5" customHeight="1" x14ac:dyDescent="0.25">
      <c r="A17" s="49" t="s">
        <v>49</v>
      </c>
      <c r="B17" s="16">
        <v>27000</v>
      </c>
      <c r="C17" s="48" t="s">
        <v>48</v>
      </c>
      <c r="D17" s="3"/>
      <c r="E17" s="3"/>
    </row>
    <row r="18" spans="1:5" ht="9.9499999999999993" customHeight="1" x14ac:dyDescent="0.25">
      <c r="A18" s="53"/>
      <c r="B18" s="53"/>
      <c r="C18" s="53"/>
      <c r="D18" s="3"/>
      <c r="E18" s="3"/>
    </row>
    <row r="19" spans="1:5" ht="26.1" customHeight="1" x14ac:dyDescent="0.25">
      <c r="A19" s="9" t="s">
        <v>6</v>
      </c>
      <c r="B19" s="12">
        <f>B21+B23</f>
        <v>57472</v>
      </c>
      <c r="C19" s="27"/>
      <c r="D19" s="3"/>
      <c r="E19" s="3"/>
    </row>
    <row r="20" spans="1:5" ht="9.75" customHeight="1" x14ac:dyDescent="0.25">
      <c r="A20" s="52"/>
      <c r="B20" s="52"/>
      <c r="C20" s="52"/>
      <c r="D20" s="3"/>
      <c r="E20" s="3"/>
    </row>
    <row r="21" spans="1:5" ht="15" customHeight="1" x14ac:dyDescent="0.25">
      <c r="A21" s="30" t="s">
        <v>29</v>
      </c>
      <c r="B21" s="33">
        <f>41472+13000-10000</f>
        <v>44472</v>
      </c>
      <c r="C21" s="31"/>
      <c r="D21" s="3"/>
      <c r="E21" s="3"/>
    </row>
    <row r="22" spans="1:5" ht="9.75" customHeight="1" x14ac:dyDescent="0.25">
      <c r="A22" s="38"/>
      <c r="B22" s="38"/>
      <c r="C22" s="32"/>
      <c r="D22" s="3"/>
      <c r="E22" s="3"/>
    </row>
    <row r="23" spans="1:5" ht="15" customHeight="1" x14ac:dyDescent="0.25">
      <c r="A23" s="5" t="s">
        <v>7</v>
      </c>
      <c r="B23" s="17">
        <f>13*1000</f>
        <v>13000</v>
      </c>
      <c r="C23" s="35" t="s">
        <v>27</v>
      </c>
      <c r="D23" s="3"/>
      <c r="E23" s="3"/>
    </row>
    <row r="24" spans="1:5" ht="9.75" customHeight="1" x14ac:dyDescent="0.25">
      <c r="A24" s="50"/>
      <c r="B24" s="50"/>
      <c r="C24" s="50"/>
      <c r="D24" s="3"/>
      <c r="E24" s="3"/>
    </row>
    <row r="25" spans="1:5" ht="26.1" customHeight="1" x14ac:dyDescent="0.25">
      <c r="A25" s="11" t="s">
        <v>8</v>
      </c>
      <c r="B25" s="13">
        <f>B19-B4</f>
        <v>7472</v>
      </c>
      <c r="C25" s="29"/>
      <c r="D25" s="3"/>
      <c r="E25" s="3"/>
    </row>
    <row r="26" spans="1:5" ht="15" customHeight="1" x14ac:dyDescent="0.25">
      <c r="A26" s="20"/>
      <c r="B26" s="20"/>
      <c r="C26" s="21"/>
      <c r="D26" s="3"/>
      <c r="E26" s="3"/>
    </row>
    <row r="27" spans="1:5" x14ac:dyDescent="0.25">
      <c r="A27" s="54"/>
      <c r="B27" s="54"/>
      <c r="C27" s="54"/>
    </row>
    <row r="28" spans="1:5" x14ac:dyDescent="0.25">
      <c r="A28" s="51"/>
      <c r="B28" s="51"/>
      <c r="C28" s="51"/>
    </row>
  </sheetData>
  <mergeCells count="8">
    <mergeCell ref="A24:C24"/>
    <mergeCell ref="A28:C28"/>
    <mergeCell ref="A5:C5"/>
    <mergeCell ref="A14:C14"/>
    <mergeCell ref="A18:C18"/>
    <mergeCell ref="A20:C20"/>
    <mergeCell ref="A27:C27"/>
    <mergeCell ref="A16:C16"/>
  </mergeCells>
  <pageMargins left="0.7" right="0.7" top="0.78740157499999996" bottom="0.78740157499999996" header="0.3" footer="0.3"/>
  <pageSetup paperSize="9" scale="6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topLeftCell="A6" zoomScale="90" zoomScaleNormal="90" workbookViewId="0">
      <selection activeCell="E13" sqref="E13"/>
    </sheetView>
  </sheetViews>
  <sheetFormatPr defaultRowHeight="15" x14ac:dyDescent="0.25"/>
  <cols>
    <col min="1" max="1" width="37.85546875" customWidth="1"/>
    <col min="2" max="3" width="23.7109375" customWidth="1"/>
    <col min="4" max="4" width="18.140625" style="40" customWidth="1"/>
    <col min="5" max="5" width="73.140625" style="14" customWidth="1"/>
    <col min="6" max="6" width="34.28515625" customWidth="1"/>
    <col min="7" max="7" width="41.85546875" customWidth="1"/>
  </cols>
  <sheetData>
    <row r="2" spans="1:7" ht="21" x14ac:dyDescent="0.35">
      <c r="A2" s="18" t="s">
        <v>39</v>
      </c>
      <c r="B2" s="1"/>
      <c r="C2" s="1"/>
    </row>
    <row r="3" spans="1:7" ht="21" x14ac:dyDescent="0.35">
      <c r="A3" s="18"/>
      <c r="B3" s="1"/>
      <c r="C3" s="1"/>
    </row>
    <row r="4" spans="1:7" ht="21" x14ac:dyDescent="0.35">
      <c r="A4" s="18"/>
      <c r="B4" s="39" t="s">
        <v>40</v>
      </c>
      <c r="C4" s="39" t="s">
        <v>41</v>
      </c>
      <c r="D4" s="39" t="s">
        <v>13</v>
      </c>
    </row>
    <row r="5" spans="1:7" ht="9.75" customHeight="1" x14ac:dyDescent="0.3">
      <c r="A5" s="1"/>
      <c r="B5" s="1"/>
      <c r="C5" s="1"/>
    </row>
    <row r="6" spans="1:7" ht="25.5" customHeight="1" x14ac:dyDescent="0.25">
      <c r="A6" s="4" t="s">
        <v>5</v>
      </c>
      <c r="B6" s="10">
        <f>B8+B20+B22+B26</f>
        <v>265339</v>
      </c>
      <c r="C6" s="10">
        <f>C8+C20+C22+C26</f>
        <v>11618</v>
      </c>
      <c r="D6" s="41">
        <f>C6-B6</f>
        <v>-253721</v>
      </c>
      <c r="E6" s="22"/>
      <c r="F6" s="3"/>
      <c r="G6" s="3"/>
    </row>
    <row r="7" spans="1:7" ht="9.9499999999999993" customHeight="1" x14ac:dyDescent="0.25">
      <c r="A7" s="52"/>
      <c r="B7" s="52"/>
      <c r="C7" s="52"/>
      <c r="D7" s="52"/>
      <c r="E7" s="52"/>
      <c r="F7" s="3"/>
      <c r="G7" s="3"/>
    </row>
    <row r="8" spans="1:7" ht="30" customHeight="1" x14ac:dyDescent="0.25">
      <c r="A8" s="7" t="s">
        <v>14</v>
      </c>
      <c r="B8" s="8">
        <f>SUM(B9:B18)</f>
        <v>27339</v>
      </c>
      <c r="C8" s="8">
        <f>SUM(C9:C18)</f>
        <v>8618</v>
      </c>
      <c r="D8" s="41">
        <f t="shared" ref="D8:D18" si="0">C8-B8</f>
        <v>-18721</v>
      </c>
      <c r="E8" s="23" t="s">
        <v>23</v>
      </c>
      <c r="F8" s="3"/>
      <c r="G8" s="3"/>
    </row>
    <row r="9" spans="1:7" ht="30" customHeight="1" x14ac:dyDescent="0.25">
      <c r="A9" s="19" t="s">
        <v>16</v>
      </c>
      <c r="B9" s="2">
        <f>(8*418)+(3*1500)+(8*964)+(3*154)</f>
        <v>16018</v>
      </c>
      <c r="C9" s="2">
        <f>1066+856+969+241+1100+1194+1700</f>
        <v>7126</v>
      </c>
      <c r="D9" s="41">
        <f t="shared" si="0"/>
        <v>-8892</v>
      </c>
      <c r="E9" s="24" t="s">
        <v>51</v>
      </c>
      <c r="F9" s="3"/>
      <c r="G9" s="3"/>
    </row>
    <row r="10" spans="1:7" ht="15" customHeight="1" x14ac:dyDescent="0.25">
      <c r="A10" s="19" t="s">
        <v>15</v>
      </c>
      <c r="B10" s="2">
        <v>1000</v>
      </c>
      <c r="C10" s="2"/>
      <c r="D10" s="41">
        <f t="shared" si="0"/>
        <v>-1000</v>
      </c>
      <c r="E10" s="24" t="s">
        <v>43</v>
      </c>
      <c r="F10" s="3"/>
      <c r="G10" s="3"/>
    </row>
    <row r="11" spans="1:7" ht="14.25" customHeight="1" x14ac:dyDescent="0.25">
      <c r="A11" s="19" t="s">
        <v>2</v>
      </c>
      <c r="B11" s="2">
        <f>217+990</f>
        <v>1207</v>
      </c>
      <c r="C11" s="2"/>
      <c r="D11" s="41">
        <f t="shared" si="0"/>
        <v>-1207</v>
      </c>
      <c r="E11" s="24" t="s">
        <v>50</v>
      </c>
      <c r="F11" s="3"/>
      <c r="G11" s="3"/>
    </row>
    <row r="12" spans="1:7" ht="14.25" customHeight="1" x14ac:dyDescent="0.25">
      <c r="A12" s="25" t="s">
        <v>3</v>
      </c>
      <c r="B12" s="2">
        <f>3*796</f>
        <v>2388</v>
      </c>
      <c r="C12" s="2"/>
      <c r="D12" s="41">
        <f t="shared" si="0"/>
        <v>-2388</v>
      </c>
      <c r="E12" s="24" t="s">
        <v>50</v>
      </c>
      <c r="F12" s="3"/>
      <c r="G12" s="3"/>
    </row>
    <row r="13" spans="1:7" ht="30" customHeight="1" x14ac:dyDescent="0.25">
      <c r="A13" s="25" t="s">
        <v>0</v>
      </c>
      <c r="B13" s="2">
        <f>(4*990)+553</f>
        <v>4513</v>
      </c>
      <c r="C13" s="2">
        <v>995</v>
      </c>
      <c r="D13" s="41">
        <f t="shared" si="0"/>
        <v>-3518</v>
      </c>
      <c r="E13" s="24" t="s">
        <v>42</v>
      </c>
      <c r="F13" s="3"/>
      <c r="G13" s="3"/>
    </row>
    <row r="14" spans="1:7" ht="15" customHeight="1" x14ac:dyDescent="0.25">
      <c r="A14" s="25" t="s">
        <v>1</v>
      </c>
      <c r="B14" s="2">
        <f>2*553</f>
        <v>1106</v>
      </c>
      <c r="C14" s="2">
        <v>497</v>
      </c>
      <c r="D14" s="41">
        <f t="shared" si="0"/>
        <v>-609</v>
      </c>
      <c r="E14" s="24" t="s">
        <v>52</v>
      </c>
      <c r="F14" s="3"/>
      <c r="G14" s="3"/>
    </row>
    <row r="15" spans="1:7" ht="14.25" customHeight="1" x14ac:dyDescent="0.25">
      <c r="A15" s="25" t="s">
        <v>9</v>
      </c>
      <c r="B15" s="2">
        <f>(4*217)+(1*239)</f>
        <v>1107</v>
      </c>
      <c r="C15" s="2"/>
      <c r="D15" s="41">
        <f t="shared" si="0"/>
        <v>-1107</v>
      </c>
      <c r="E15" s="24" t="s">
        <v>50</v>
      </c>
      <c r="F15" s="3"/>
      <c r="G15" s="3"/>
    </row>
    <row r="16" spans="1:7" ht="15" customHeight="1" x14ac:dyDescent="0.25">
      <c r="A16" s="25" t="s">
        <v>10</v>
      </c>
      <c r="B16" s="2">
        <v>0</v>
      </c>
      <c r="C16" s="2"/>
      <c r="D16" s="41">
        <f t="shared" si="0"/>
        <v>0</v>
      </c>
      <c r="E16" s="24" t="s">
        <v>45</v>
      </c>
      <c r="F16" s="3"/>
      <c r="G16" s="3"/>
    </row>
    <row r="17" spans="1:7" ht="15" customHeight="1" x14ac:dyDescent="0.25">
      <c r="A17" s="25" t="s">
        <v>11</v>
      </c>
      <c r="B17" s="2">
        <v>0</v>
      </c>
      <c r="C17" s="2"/>
      <c r="D17" s="41">
        <f t="shared" si="0"/>
        <v>0</v>
      </c>
      <c r="E17" s="24" t="s">
        <v>44</v>
      </c>
      <c r="F17" s="3"/>
      <c r="G17" s="3"/>
    </row>
    <row r="18" spans="1:7" ht="15" customHeight="1" x14ac:dyDescent="0.25">
      <c r="A18" s="25" t="s">
        <v>12</v>
      </c>
      <c r="B18" s="2">
        <v>0</v>
      </c>
      <c r="C18" s="2"/>
      <c r="D18" s="41">
        <f t="shared" si="0"/>
        <v>0</v>
      </c>
      <c r="E18" s="24" t="s">
        <v>46</v>
      </c>
      <c r="F18" s="3"/>
      <c r="G18" s="3"/>
    </row>
    <row r="19" spans="1:7" ht="9.9499999999999993" customHeight="1" x14ac:dyDescent="0.25">
      <c r="A19" s="53"/>
      <c r="B19" s="53"/>
      <c r="C19" s="53"/>
      <c r="D19" s="53"/>
      <c r="E19" s="53"/>
      <c r="F19" s="3"/>
      <c r="G19" s="3"/>
    </row>
    <row r="20" spans="1:7" ht="15" customHeight="1" x14ac:dyDescent="0.25">
      <c r="A20" s="7" t="s">
        <v>4</v>
      </c>
      <c r="B20" s="8">
        <v>3000</v>
      </c>
      <c r="C20" s="8">
        <v>3000</v>
      </c>
      <c r="D20" s="41">
        <f>C20-B20</f>
        <v>0</v>
      </c>
      <c r="E20" s="23"/>
      <c r="F20" s="3"/>
      <c r="G20" s="3"/>
    </row>
    <row r="21" spans="1:7" ht="9.9499999999999993" customHeight="1" x14ac:dyDescent="0.25">
      <c r="A21" s="53"/>
      <c r="B21" s="53"/>
      <c r="C21" s="53"/>
      <c r="D21" s="53"/>
      <c r="E21" s="53"/>
      <c r="F21" s="3"/>
      <c r="G21" s="3"/>
    </row>
    <row r="22" spans="1:7" ht="15" customHeight="1" x14ac:dyDescent="0.25">
      <c r="A22" s="7" t="s">
        <v>20</v>
      </c>
      <c r="B22" s="36">
        <f>B23+B24</f>
        <v>235000</v>
      </c>
      <c r="C22" s="36">
        <v>0</v>
      </c>
      <c r="D22" s="41">
        <f>C22-B22</f>
        <v>-235000</v>
      </c>
      <c r="E22" s="23" t="s">
        <v>47</v>
      </c>
      <c r="F22" s="3"/>
      <c r="G22" s="3"/>
    </row>
    <row r="23" spans="1:7" ht="15" customHeight="1" x14ac:dyDescent="0.25">
      <c r="A23" s="25" t="s">
        <v>21</v>
      </c>
      <c r="B23" s="47">
        <v>120000</v>
      </c>
      <c r="C23" s="34"/>
      <c r="D23" s="41">
        <f t="shared" ref="D23:D26" si="1">C23-B23</f>
        <v>-120000</v>
      </c>
      <c r="E23" s="24" t="s">
        <v>24</v>
      </c>
      <c r="F23" s="3"/>
      <c r="G23" s="3"/>
    </row>
    <row r="24" spans="1:7" ht="15" customHeight="1" x14ac:dyDescent="0.25">
      <c r="A24" s="25" t="s">
        <v>25</v>
      </c>
      <c r="B24" s="47">
        <v>115000</v>
      </c>
      <c r="C24" s="34"/>
      <c r="D24" s="41">
        <f t="shared" si="1"/>
        <v>-115000</v>
      </c>
      <c r="E24" s="24" t="s">
        <v>26</v>
      </c>
      <c r="F24" s="3"/>
      <c r="G24" s="3"/>
    </row>
    <row r="25" spans="1:7" ht="9.9499999999999993" customHeight="1" x14ac:dyDescent="0.25">
      <c r="A25" s="19"/>
      <c r="B25" s="19"/>
      <c r="C25" s="19"/>
      <c r="D25" s="41">
        <f t="shared" si="1"/>
        <v>0</v>
      </c>
      <c r="E25" s="24"/>
      <c r="F25" s="3"/>
      <c r="G25" s="3"/>
    </row>
    <row r="26" spans="1:7" ht="15" customHeight="1" x14ac:dyDescent="0.25">
      <c r="A26" s="7" t="s">
        <v>22</v>
      </c>
      <c r="B26" s="8">
        <v>0</v>
      </c>
      <c r="C26" s="8">
        <v>0</v>
      </c>
      <c r="D26" s="41">
        <f t="shared" si="1"/>
        <v>0</v>
      </c>
      <c r="E26" s="26"/>
      <c r="F26" s="3"/>
      <c r="G26" s="3"/>
    </row>
    <row r="27" spans="1:7" ht="9.9499999999999993" customHeight="1" x14ac:dyDescent="0.25">
      <c r="A27" s="53"/>
      <c r="B27" s="53"/>
      <c r="C27" s="53"/>
      <c r="D27" s="53"/>
      <c r="E27" s="53"/>
      <c r="F27" s="3"/>
      <c r="G27" s="3"/>
    </row>
    <row r="28" spans="1:7" ht="26.1" customHeight="1" x14ac:dyDescent="0.25">
      <c r="A28" s="9" t="s">
        <v>6</v>
      </c>
      <c r="B28" s="12">
        <f>B30+B32+B34</f>
        <v>285000</v>
      </c>
      <c r="C28" s="12">
        <f>C30+C32+C34</f>
        <v>54472</v>
      </c>
      <c r="D28" s="41">
        <f>C28-B28</f>
        <v>-230528</v>
      </c>
      <c r="E28" s="27"/>
      <c r="F28" s="3"/>
      <c r="G28" s="3"/>
    </row>
    <row r="29" spans="1:7" ht="9.75" customHeight="1" x14ac:dyDescent="0.25">
      <c r="A29" s="52"/>
      <c r="B29" s="52"/>
      <c r="C29" s="52"/>
      <c r="D29" s="52"/>
      <c r="E29" s="52"/>
      <c r="F29" s="3"/>
      <c r="G29" s="3"/>
    </row>
    <row r="30" spans="1:7" ht="15" customHeight="1" x14ac:dyDescent="0.25">
      <c r="A30" s="30" t="s">
        <v>53</v>
      </c>
      <c r="B30" s="33">
        <v>37000</v>
      </c>
      <c r="C30" s="33">
        <f>36273+5199</f>
        <v>41472</v>
      </c>
      <c r="D30" s="41">
        <f>C30-B30</f>
        <v>4472</v>
      </c>
      <c r="E30" s="31"/>
      <c r="F30" s="3"/>
      <c r="G30" s="3"/>
    </row>
    <row r="31" spans="1:7" ht="9.75" customHeight="1" x14ac:dyDescent="0.25">
      <c r="A31" s="38"/>
      <c r="B31" s="38"/>
      <c r="C31" s="38"/>
      <c r="D31" s="42"/>
      <c r="E31" s="32"/>
      <c r="F31" s="3"/>
      <c r="G31" s="3"/>
    </row>
    <row r="32" spans="1:7" ht="15" customHeight="1" x14ac:dyDescent="0.25">
      <c r="A32" s="5" t="s">
        <v>7</v>
      </c>
      <c r="B32" s="37">
        <f>13*1000</f>
        <v>13000</v>
      </c>
      <c r="C32" s="37">
        <v>13000</v>
      </c>
      <c r="D32" s="45">
        <f>C32-B32</f>
        <v>0</v>
      </c>
      <c r="E32" s="46" t="s">
        <v>27</v>
      </c>
      <c r="F32" s="3"/>
      <c r="G32" s="3"/>
    </row>
    <row r="33" spans="1:7" ht="9.75" customHeight="1" x14ac:dyDescent="0.25">
      <c r="A33" s="55"/>
      <c r="B33" s="56"/>
      <c r="C33" s="56"/>
      <c r="D33" s="56"/>
      <c r="E33" s="57"/>
      <c r="F33" s="3"/>
      <c r="G33" s="3"/>
    </row>
    <row r="34" spans="1:7" ht="15" customHeight="1" x14ac:dyDescent="0.25">
      <c r="A34" s="5" t="s">
        <v>20</v>
      </c>
      <c r="B34" s="37">
        <f>B22</f>
        <v>235000</v>
      </c>
      <c r="C34" s="37">
        <v>0</v>
      </c>
      <c r="D34" s="41">
        <f>C34-B34</f>
        <v>-235000</v>
      </c>
      <c r="E34" s="44" t="s">
        <v>47</v>
      </c>
      <c r="F34" s="3"/>
      <c r="G34" s="3"/>
    </row>
    <row r="35" spans="1:7" ht="9.75" customHeight="1" x14ac:dyDescent="0.25">
      <c r="A35" s="55"/>
      <c r="B35" s="56"/>
      <c r="C35" s="56"/>
      <c r="D35" s="56"/>
      <c r="E35" s="57"/>
      <c r="F35" s="3"/>
      <c r="G35" s="3"/>
    </row>
    <row r="36" spans="1:7" ht="15" customHeight="1" x14ac:dyDescent="0.25">
      <c r="A36" s="5" t="s">
        <v>22</v>
      </c>
      <c r="B36" s="6">
        <f>B26</f>
        <v>0</v>
      </c>
      <c r="C36" s="6">
        <v>0</v>
      </c>
      <c r="D36" s="41">
        <f>C36-B36</f>
        <v>0</v>
      </c>
      <c r="E36" s="28"/>
      <c r="F36" s="3"/>
      <c r="G36" s="3"/>
    </row>
    <row r="37" spans="1:7" ht="9.75" customHeight="1" x14ac:dyDescent="0.25">
      <c r="A37" s="50"/>
      <c r="B37" s="50"/>
      <c r="C37" s="50"/>
      <c r="D37" s="50"/>
      <c r="E37" s="50"/>
      <c r="F37" s="3"/>
      <c r="G37" s="3"/>
    </row>
    <row r="38" spans="1:7" ht="26.1" customHeight="1" x14ac:dyDescent="0.25">
      <c r="A38" s="11" t="s">
        <v>8</v>
      </c>
      <c r="B38" s="13">
        <f>B28-B6</f>
        <v>19661</v>
      </c>
      <c r="C38" s="13">
        <f>C28-C6</f>
        <v>42854</v>
      </c>
      <c r="D38" s="41">
        <f>C38-B38</f>
        <v>23193</v>
      </c>
      <c r="E38" s="29"/>
      <c r="F38" s="3"/>
      <c r="G38" s="3"/>
    </row>
    <row r="39" spans="1:7" ht="15" customHeight="1" x14ac:dyDescent="0.25">
      <c r="A39" s="20"/>
      <c r="B39" s="20"/>
      <c r="C39" s="20"/>
      <c r="D39" s="43"/>
      <c r="E39" s="21"/>
      <c r="F39" s="3"/>
      <c r="G39" s="3"/>
    </row>
    <row r="40" spans="1:7" x14ac:dyDescent="0.25">
      <c r="A40" s="15"/>
    </row>
    <row r="41" spans="1:7" x14ac:dyDescent="0.25">
      <c r="A41" s="51"/>
      <c r="B41" s="51"/>
      <c r="C41" s="51"/>
      <c r="D41" s="51"/>
      <c r="E41" s="51"/>
    </row>
  </sheetData>
  <mergeCells count="9">
    <mergeCell ref="A35:E35"/>
    <mergeCell ref="A37:E37"/>
    <mergeCell ref="A41:E41"/>
    <mergeCell ref="A7:E7"/>
    <mergeCell ref="A19:E19"/>
    <mergeCell ref="A21:E21"/>
    <mergeCell ref="A27:E27"/>
    <mergeCell ref="A29:E29"/>
    <mergeCell ref="A33:E33"/>
  </mergeCells>
  <conditionalFormatting sqref="D6">
    <cfRule type="iconSet" priority="12">
      <iconSet iconSet="3Arrows">
        <cfvo type="percent" val="0"/>
        <cfvo type="num" val="0"/>
        <cfvo type="num" val="1"/>
      </iconSet>
    </cfRule>
  </conditionalFormatting>
  <conditionalFormatting sqref="D8:D18">
    <cfRule type="iconSet" priority="11">
      <iconSet iconSet="3Arrows">
        <cfvo type="percent" val="0"/>
        <cfvo type="num" val="0"/>
        <cfvo type="num" val="1"/>
      </iconSet>
    </cfRule>
  </conditionalFormatting>
  <conditionalFormatting sqref="D20">
    <cfRule type="iconSet" priority="10">
      <iconSet iconSet="3Arrows">
        <cfvo type="percent" val="0"/>
        <cfvo type="num" val="0"/>
        <cfvo type="num" val="1"/>
      </iconSet>
    </cfRule>
  </conditionalFormatting>
  <conditionalFormatting sqref="D22">
    <cfRule type="iconSet" priority="9">
      <iconSet iconSet="3Arrows">
        <cfvo type="percent" val="0"/>
        <cfvo type="num" val="0"/>
        <cfvo type="num" val="1"/>
      </iconSet>
    </cfRule>
  </conditionalFormatting>
  <conditionalFormatting sqref="D23:D26">
    <cfRule type="iconSet" priority="8">
      <iconSet iconSet="3Arrows">
        <cfvo type="percent" val="0"/>
        <cfvo type="num" val="0"/>
        <cfvo type="num" val="1"/>
      </iconSet>
    </cfRule>
  </conditionalFormatting>
  <conditionalFormatting sqref="D28">
    <cfRule type="iconSet" priority="7">
      <iconSet iconSet="3Arrows">
        <cfvo type="percent" val="0"/>
        <cfvo type="num" val="0"/>
        <cfvo type="num" val="1"/>
      </iconSet>
    </cfRule>
  </conditionalFormatting>
  <conditionalFormatting sqref="D30">
    <cfRule type="iconSet" priority="6">
      <iconSet iconSet="3Arrows">
        <cfvo type="percent" val="0"/>
        <cfvo type="num" val="0"/>
        <cfvo type="num" val="1"/>
      </iconSet>
    </cfRule>
  </conditionalFormatting>
  <conditionalFormatting sqref="D32">
    <cfRule type="iconSet" priority="5">
      <iconSet iconSet="3Arrows">
        <cfvo type="percent" val="0"/>
        <cfvo type="num" val="0"/>
        <cfvo type="num" val="1"/>
      </iconSet>
    </cfRule>
  </conditionalFormatting>
  <conditionalFormatting sqref="D34">
    <cfRule type="iconSet" priority="4">
      <iconSet iconSet="3Arrows">
        <cfvo type="percent" val="0"/>
        <cfvo type="num" val="0"/>
        <cfvo type="num" val="1"/>
      </iconSet>
    </cfRule>
  </conditionalFormatting>
  <conditionalFormatting sqref="D36">
    <cfRule type="iconSet" priority="3">
      <iconSet iconSet="3Arrows">
        <cfvo type="percent" val="0"/>
        <cfvo type="num" val="0"/>
        <cfvo type="num" val="1"/>
      </iconSet>
    </cfRule>
  </conditionalFormatting>
  <conditionalFormatting sqref="D38">
    <cfRule type="iconSet" priority="1">
      <iconSet iconSet="3Arrows">
        <cfvo type="percent" val="0"/>
        <cfvo type="num" val="0"/>
        <cfvo type="num" val="1"/>
      </iconSet>
    </cfRule>
  </conditionalFormatting>
  <pageMargins left="0.7" right="0.7" top="0.78740157499999996" bottom="0.78740157499999996" header="0.3" footer="0.3"/>
  <pageSetup paperSize="9" scale="6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2019</vt:lpstr>
      <vt:lpstr>Plnění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Michaela</cp:lastModifiedBy>
  <cp:lastPrinted>2017-10-31T10:51:19Z</cp:lastPrinted>
  <dcterms:created xsi:type="dcterms:W3CDTF">2017-02-28T18:41:22Z</dcterms:created>
  <dcterms:modified xsi:type="dcterms:W3CDTF">2018-10-26T09:03:52Z</dcterms:modified>
</cp:coreProperties>
</file>